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Diagnostika PZS BUES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'PS 01 - Diagnostika PZS BUES'!$C$116:$K$132</definedName>
    <definedName name="_xlnm.Print_Area" localSheetId="1">'PS 01 - Diagnostika PZS BUES'!$C$4:$J$76,'PS 01 - Diagnostika PZS BUES'!$C$82:$J$98,'PS 01 - Diagnostika PZS BUES'!$C$104:$K$132</definedName>
    <definedName name="_xlnm.Print_Titles" localSheetId="1">'PS 01 - Diagnostika PZS BUES'!$116:$116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J114"/>
  <c r="F111"/>
  <c r="E109"/>
  <c r="J92"/>
  <c r="F89"/>
  <c r="E87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J132"/>
  <c r="BK125"/>
  <c r="BK121"/>
  <c r="J34"/>
  <c r="BK132"/>
  <c r="BK131"/>
  <c r="BK130"/>
  <c r="BK129"/>
  <c r="J128"/>
  <c r="J125"/>
  <c r="J124"/>
  <c r="J122"/>
  <c r="BK119"/>
  <c r="J118"/>
  <c i="1" r="AS94"/>
  <c i="2" r="J131"/>
  <c r="BK127"/>
  <c r="BK123"/>
  <c r="J120"/>
  <c r="F35"/>
  <c r="F37"/>
  <c r="J129"/>
  <c r="J127"/>
  <c r="BK124"/>
  <c r="J123"/>
  <c r="J121"/>
  <c r="BK118"/>
  <c r="F36"/>
  <c r="J130"/>
  <c r="BK122"/>
  <c r="J119"/>
  <c r="BK128"/>
  <c r="BK120"/>
  <c r="F34"/>
  <c l="1" r="BK126"/>
  <c r="J126"/>
  <c r="J97"/>
  <c r="P126"/>
  <c r="P117"/>
  <c i="1" r="AU95"/>
  <c i="2" r="R126"/>
  <c r="R117"/>
  <c r="T126"/>
  <c r="T117"/>
  <c r="BK117"/>
  <c r="J117"/>
  <c r="J96"/>
  <c i="1" r="BC95"/>
  <c r="BA95"/>
  <c r="BB95"/>
  <c r="AW95"/>
  <c i="2" r="E85"/>
  <c r="J89"/>
  <c r="F91"/>
  <c r="J91"/>
  <c r="F92"/>
  <c r="BE118"/>
  <c r="BE119"/>
  <c r="BE120"/>
  <c r="BE121"/>
  <c r="BE122"/>
  <c r="BE123"/>
  <c r="BE124"/>
  <c r="BE125"/>
  <c r="BE127"/>
  <c r="BE128"/>
  <c r="BE129"/>
  <c r="BE130"/>
  <c r="BE131"/>
  <c r="BE132"/>
  <c i="1" r="BD95"/>
  <c r="BD94"/>
  <c r="W33"/>
  <c r="BC94"/>
  <c r="W32"/>
  <c r="BA94"/>
  <c r="W30"/>
  <c r="BB94"/>
  <c r="W31"/>
  <c r="AU94"/>
  <c i="2" l="1" r="J30"/>
  <c i="1" r="AG95"/>
  <c r="AG94"/>
  <c r="AK26"/>
  <c r="AY94"/>
  <c i="2" r="F33"/>
  <c i="1" r="AZ95"/>
  <c r="AZ94"/>
  <c r="AV94"/>
  <c r="AK29"/>
  <c r="AW94"/>
  <c r="AK30"/>
  <c r="AX94"/>
  <c i="2" r="J33"/>
  <c i="1" r="AV95"/>
  <c r="AT95"/>
  <c r="AN95"/>
  <c l="1" r="AK35"/>
  <c i="2" r="J39"/>
  <c i="1"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<sst xmlns="http://schemas.openxmlformats.org/spreadsheetml/2006/main">
  <si>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</si>
  <si>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</si>
  <si>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</si>
  <si>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</si>
  <si>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</si>
  <si>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{4cc9debd-d7db-47a2-95d8-2c4fc0f7e87d}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</si>
  <si>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</si>
  <si>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</si>
  <si>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</si>
  <si>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</si>
  <si>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</si>
  <si>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</si>
  <si>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</si>
  <si>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</si>
  <si>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2024DZIN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</si>
  <si>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</si>
  <si>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</si>
  <si>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OŘ OVA 2024 - Oprava a doplnění diagnostiky PZS na pracovišti DŽIN Olomouc</t>
  </si>
  <si>
    <t>KSO:</t>
  </si>
  <si>
    <t>CC-CZ:</t>
  </si>
  <si>
    <t>Místo:</t>
  </si>
  <si>
    <t>Olomouc</t>
  </si>
  <si>
    <t>Datum:</t>
  </si>
  <si>
    <t>10. 7. 2024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</si>
  <si>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</si>
  <si>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</si>
  <si>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</si>
  <si>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</si>
  <si>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</si>
  <si>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</si>
  <si>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</si>
  <si>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</si>
  <si>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</si>
  <si>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Jachan František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</si>
  <si>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</si>
  <si>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</si>
  <si>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</si>
  <si>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</si>
  <si>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</si>
  <si>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</si>
  <si>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</si>
  <si>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</si>
  <si>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</si>
  <si>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</si>
  <si>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</si>
  <si>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</si>
  <si>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</si>
  <si>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</si>
  <si>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</si>
  <si>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</si>
  <si>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</si>
  <si>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</si>
  <si>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</si>
  <si>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</si>
  <si>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</si>
  <si>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</si>
  <si>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</si>
  <si>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</si>
  <si>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</si>
  <si>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</si>
  <si>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</si>
  <si>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</si>
  <si>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</si>
  <si>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</si>
  <si>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</si>
  <si>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</si>
  <si>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</si>
  <si>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</si>
  <si>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</si>
  <si>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</si>
  <si>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</si>
  <si>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</si>
  <si>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</si>
  <si>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</si>
  <si>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</si>
  <si>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</si>
  <si>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</si>
  <si>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</si>
  <si>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</si>
  <si>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</si>
  <si>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</si>
  <si>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Diagnostika PZS BUES</t>
  </si>
  <si>
    <t>PRO</t>
  </si>
  <si>
    <t>1</t>
  </si>
  <si>
    <t>{8e1b39f1-6adc-4152-87b5-6c7c3b7a22ae}</t>
  </si>
  <si>
    <t>2</t>
  </si>
  <si>
    <t>KRYCÍ LIST SOUPISU PRACÍ</t>
  </si>
  <si>
    <t>Objekt:</t>
  </si>
  <si>
    <t>PS 01 - Diagnostika PZS BUES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</si>
  <si>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</si>
  <si>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</si>
  <si>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</si>
  <si>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</si>
  <si>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</si>
  <si>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</si>
  <si>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</si>
  <si>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</si>
  <si>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</si>
  <si>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</si>
  <si>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</si>
  <si>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</si>
  <si>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</si>
  <si>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</si>
  <si>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</si>
  <si>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</si>
  <si>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</si>
  <si>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</si>
  <si>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</si>
  <si>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</si>
  <si>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7592500405</t>
  </si>
  <si>
    <t>Diagnostická zařízení SW systémový pro diagnostiku DLS jádro</t>
  </si>
  <si>
    <t>kus</t>
  </si>
  <si>
    <t>Sborník UOŽI 01 2024</t>
  </si>
  <si>
    <t>ROZPOCET</t>
  </si>
  <si>
    <t>-168457986</t>
  </si>
  <si>
    <t>7592500500</t>
  </si>
  <si>
    <t>Diagnostická zařízení Pracoviště diagnostické - adresná dodávka pro diagnostické pracoviště, 1x PC, 1x monitor, 1x mys, 1x klávesnice, propojovací kabely; včetně kompletace</t>
  </si>
  <si>
    <t>967940667</t>
  </si>
  <si>
    <t>3</t>
  </si>
  <si>
    <t>7592500712</t>
  </si>
  <si>
    <t xml:space="preserve">Diagnostická zařízení Ethernetový switch, Porty  </t>
  </si>
  <si>
    <t>604127323</t>
  </si>
  <si>
    <t>4</t>
  </si>
  <si>
    <t>7592520019</t>
  </si>
  <si>
    <t>Dálková diagnostika DDTS ŽDC, Řídicí stanice PLC</t>
  </si>
  <si>
    <t>1505424167</t>
  </si>
  <si>
    <t>5</t>
  </si>
  <si>
    <t>7592520130</t>
  </si>
  <si>
    <t>Dálková diagnostika DDTS ŽDC, Klientské pracoviště stacionární s konfigurací dle technických podmínek SŽDC k systému DDTS ŽDC,napájení 230 V AC</t>
  </si>
  <si>
    <t>-331226919</t>
  </si>
  <si>
    <t>6</t>
  </si>
  <si>
    <t>7592520135</t>
  </si>
  <si>
    <t>Dálková diagnostika DDTS ŽDC, Licenční SW pro stacionárního klienta - kompletní systémové a programové vybavení nového stacionárního klientského pracoviště</t>
  </si>
  <si>
    <t>-169530976</t>
  </si>
  <si>
    <t>7</t>
  </si>
  <si>
    <t>7592520160</t>
  </si>
  <si>
    <t xml:space="preserve">Dálková diagnostika DDTS ŽDC, Aplikační a systémový SW </t>
  </si>
  <si>
    <t>-2090601957</t>
  </si>
  <si>
    <t>8</t>
  </si>
  <si>
    <t>7592600080</t>
  </si>
  <si>
    <t xml:space="preserve">Počítače, SW Systémový software aplikace, spojující funkci jednotného obslužného pracoviště a diagnostického zařízení </t>
  </si>
  <si>
    <t>-2019282842</t>
  </si>
  <si>
    <t>OST</t>
  </si>
  <si>
    <t>Ostatní</t>
  </si>
  <si>
    <t>9</t>
  </si>
  <si>
    <t>K</t>
  </si>
  <si>
    <t>7592505020</t>
  </si>
  <si>
    <t>Montáž centrály diagnostiky PZS</t>
  </si>
  <si>
    <t>hod</t>
  </si>
  <si>
    <t>-155263467</t>
  </si>
  <si>
    <t>10</t>
  </si>
  <si>
    <t>7592525050</t>
  </si>
  <si>
    <t>Montáž klientského pracoviště DDTS ŽDC stacionárního</t>
  </si>
  <si>
    <t>-1783758961</t>
  </si>
  <si>
    <t>11</t>
  </si>
  <si>
    <t>7592525180</t>
  </si>
  <si>
    <t>Odzkoušení programového vybavení po montáži nebo úpravě DDTS ŽDC</t>
  </si>
  <si>
    <t>322678357</t>
  </si>
  <si>
    <t>7592525190</t>
  </si>
  <si>
    <t>Spolupráce zhotovitele (dodavatele) při integraci technologického systému do DDTS ŽDC</t>
  </si>
  <si>
    <t>1943739637</t>
  </si>
  <si>
    <t>13</t>
  </si>
  <si>
    <t>7598095125</t>
  </si>
  <si>
    <t>Přezkoušení a regulace diagnostiky</t>
  </si>
  <si>
    <t>-1699856299</t>
  </si>
  <si>
    <t>14</t>
  </si>
  <si>
    <t>7598095280</t>
  </si>
  <si>
    <t>Aktivace LDS konfigurace systému</t>
  </si>
  <si>
    <t>1624986561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</si>
</sst>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31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2024DZIN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Údržba, opravy a odstraňování závad u SSZT OŘ OVA 2024 - Oprava a doplnění diagnostiky PZS na pracovišti DŽIN Olomouc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Olomouc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10. 7. 2024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32</v>
      </c>
      <c r="AJ90" s="36"/>
      <c r="AK90" s="36"/>
      <c r="AL90" s="36"/>
      <c r="AM90" s="76" t="str">
        <f>IF(E20="","",E20)</f>
        <v>Jachan František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74</v>
      </c>
      <c r="BT94" s="113" t="s">
        <v>75</v>
      </c>
      <c r="BU94" s="114" t="s">
        <v>76</v>
      </c>
      <c r="BV94" s="113" t="s">
        <v>77</v>
      </c>
      <c r="BW94" s="113" t="s">
        <v>5</v>
      </c>
      <c r="BX94" s="113" t="s">
        <v>78</v>
      </c>
      <c r="CL94" s="113" t="s">
        <v>1</v>
      </c>
    </row>
    <row r="95" s="7" customFormat="1" ht="16.5" customHeight="1">
      <c r="A95" s="115" t="s">
        <v>79</v>
      </c>
      <c r="B95" s="116"/>
      <c r="C95" s="117"/>
      <c r="D95" s="118" t="s">
        <v>80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'PS 01 - Diagnostika PZS BUES'!J30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0</v>
      </c>
      <c r="AU95" s="125">
        <f>'PS 01 - Diagnostika PZS BUES'!P117</f>
        <v>0</v>
      </c>
      <c r="AV95" s="124">
        <f>'PS 01 - Diagnostika PZS BUES'!J33</f>
        <v>0</v>
      </c>
      <c r="AW95" s="124">
        <f>'PS 01 - Diagnostika PZS BUES'!J34</f>
        <v>0</v>
      </c>
      <c r="AX95" s="124">
        <f>'PS 01 - Diagnostika PZS BUES'!J35</f>
        <v>0</v>
      </c>
      <c r="AY95" s="124">
        <f>'PS 01 - Diagnostika PZS BUES'!J36</f>
        <v>0</v>
      </c>
      <c r="AZ95" s="124">
        <f>'PS 01 - Diagnostika PZS BUES'!F33</f>
        <v>0</v>
      </c>
      <c r="BA95" s="124">
        <f>'PS 01 - Diagnostika PZS BUES'!F34</f>
        <v>0</v>
      </c>
      <c r="BB95" s="124">
        <f>'PS 01 - Diagnostika PZS BUES'!F35</f>
        <v>0</v>
      </c>
      <c r="BC95" s="124">
        <f>'PS 01 - Diagnostika PZS BUES'!F36</f>
        <v>0</v>
      </c>
      <c r="BD95" s="126">
        <f>'PS 01 - Diagnostika PZS BUES'!F37</f>
        <v>0</v>
      </c>
      <c r="BE95" s="7"/>
      <c r="BT95" s="127" t="s">
        <v>83</v>
      </c>
      <c r="BV95" s="127" t="s">
        <v>77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RFT3qXsva1smFzb4XiW4Bd6VZFgtRnTP19n1S6Z1zbgpLuSB8yLRMMw3usGtp0zarXyjOunhqEDtdj1QECJJUQ==" hashValue="1WxSzZlPNjSfkDKDFk+6fUWeT23mx5s1d15owlW+q+d+KFCkDVWdy/F0ejhkFu6cDfydn7x3BNrEd4dG0OWKu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S 01 - Diagnostika PZS BUE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85</v>
      </c>
    </row>
    <row r="4" s="1" customFormat="1" ht="24.96" customHeight="1">
      <c r="B4" s="16"/>
      <c r="D4" s="130" t="s">
        <v>86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26.25" customHeight="1">
      <c r="B7" s="16"/>
      <c r="E7" s="133" t="str">
        <f>'Rekapitulace stavby'!K6</f>
        <v>Údržba, opravy a odstraňování závad u SSZT OŘ OVA 2024 - Oprava a doplnění diagnostiky PZS na pracovišti DŽIN Olomouc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87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10. 7. 2024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27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28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30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27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32</v>
      </c>
      <c r="E23" s="34"/>
      <c r="F23" s="34"/>
      <c r="G23" s="34"/>
      <c r="H23" s="34"/>
      <c r="I23" s="132" t="s">
        <v>25</v>
      </c>
      <c r="J23" s="135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">
        <v>33</v>
      </c>
      <c r="F24" s="34"/>
      <c r="G24" s="34"/>
      <c r="H24" s="34"/>
      <c r="I24" s="132" t="s">
        <v>27</v>
      </c>
      <c r="J24" s="135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35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37</v>
      </c>
      <c r="G32" s="34"/>
      <c r="H32" s="34"/>
      <c r="I32" s="144" t="s">
        <v>36</v>
      </c>
      <c r="J32" s="144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39</v>
      </c>
      <c r="E33" s="132" t="s">
        <v>40</v>
      </c>
      <c r="F33" s="146">
        <f>ROUND((SUM(BE117:BE132)),  2)</f>
        <v>0</v>
      </c>
      <c r="G33" s="34"/>
      <c r="H33" s="34"/>
      <c r="I33" s="147">
        <v>0.20999999999999999</v>
      </c>
      <c r="J33" s="146">
        <f>ROUND(((SUM(BE117:BE132))*I33),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41</v>
      </c>
      <c r="F34" s="146">
        <f>ROUND((SUM(BF117:BF132)),  2)</f>
        <v>0</v>
      </c>
      <c r="G34" s="34"/>
      <c r="H34" s="34"/>
      <c r="I34" s="147">
        <v>0.12</v>
      </c>
      <c r="J34" s="146">
        <f>ROUND(((SUM(BF117:BF132))*I34),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42</v>
      </c>
      <c r="F35" s="146">
        <f>ROUND((SUM(BG117:BG132)),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43</v>
      </c>
      <c r="F36" s="146">
        <f>ROUND((SUM(BH117:BH132)),  2)</f>
        <v>0</v>
      </c>
      <c r="G36" s="34"/>
      <c r="H36" s="34"/>
      <c r="I36" s="147">
        <v>0.12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44</v>
      </c>
      <c r="F37" s="146">
        <f>ROUND((SUM(BI117:BI132)),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45</v>
      </c>
      <c r="E39" s="150"/>
      <c r="F39" s="150"/>
      <c r="G39" s="151" t="s">
        <v>46</v>
      </c>
      <c r="H39" s="152" t="s">
        <v>47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48</v>
      </c>
      <c r="E50" s="156"/>
      <c r="F50" s="156"/>
      <c r="G50" s="155" t="s">
        <v>49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50</v>
      </c>
      <c r="E61" s="158"/>
      <c r="F61" s="159" t="s">
        <v>51</v>
      </c>
      <c r="G61" s="157" t="s">
        <v>50</v>
      </c>
      <c r="H61" s="158"/>
      <c r="I61" s="158"/>
      <c r="J61" s="160" t="s">
        <v>51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52</v>
      </c>
      <c r="E65" s="161"/>
      <c r="F65" s="161"/>
      <c r="G65" s="155" t="s">
        <v>53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50</v>
      </c>
      <c r="E76" s="158"/>
      <c r="F76" s="159" t="s">
        <v>51</v>
      </c>
      <c r="G76" s="157" t="s">
        <v>50</v>
      </c>
      <c r="H76" s="158"/>
      <c r="I76" s="158"/>
      <c r="J76" s="160" t="s">
        <v>51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89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66" t="str">
        <f>E7</f>
        <v>Údržba, opravy a odstraňování závad u SSZT OŘ OVA 2024 - Oprava a doplnění diagnostiky PZS na pracovišti DŽIN Olomouc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87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PS 01 - Diagnostika PZS BUES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Olomouc</v>
      </c>
      <c r="G89" s="36"/>
      <c r="H89" s="36"/>
      <c r="I89" s="28" t="s">
        <v>22</v>
      </c>
      <c r="J89" s="75" t="str">
        <f>IF(J12="","",J12)</f>
        <v>10. 7. 2024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32</v>
      </c>
      <c r="J92" s="32" t="str">
        <f>E24</f>
        <v>Jachan František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90</v>
      </c>
      <c r="D94" s="168"/>
      <c r="E94" s="168"/>
      <c r="F94" s="168"/>
      <c r="G94" s="168"/>
      <c r="H94" s="168"/>
      <c r="I94" s="168"/>
      <c r="J94" s="169" t="s">
        <v>91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92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93</v>
      </c>
    </row>
    <row r="97" s="9" customFormat="1" ht="24.96" customHeight="1">
      <c r="A97" s="9"/>
      <c r="B97" s="171"/>
      <c r="C97" s="172"/>
      <c r="D97" s="173" t="s">
        <v>94</v>
      </c>
      <c r="E97" s="174"/>
      <c r="F97" s="174"/>
      <c r="G97" s="174"/>
      <c r="H97" s="174"/>
      <c r="I97" s="174"/>
      <c r="J97" s="175">
        <f>J126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95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66" t="str">
        <f>E7</f>
        <v>Údržba, opravy a odstraňování závad u SSZT OŘ OVA 2024 - Oprava a doplnění diagnostiky PZS na pracovišti DŽIN Olomouc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87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PS 01 - Diagnostika PZS BUES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>Olomouc</v>
      </c>
      <c r="G111" s="36"/>
      <c r="H111" s="36"/>
      <c r="I111" s="28" t="s">
        <v>22</v>
      </c>
      <c r="J111" s="75" t="str">
        <f>IF(J12="","",J12)</f>
        <v>10. 7. 2024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30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32</v>
      </c>
      <c r="J114" s="32" t="str">
        <f>E24</f>
        <v>Jachan František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96</v>
      </c>
      <c r="D116" s="180" t="s">
        <v>60</v>
      </c>
      <c r="E116" s="180" t="s">
        <v>56</v>
      </c>
      <c r="F116" s="180" t="s">
        <v>57</v>
      </c>
      <c r="G116" s="180" t="s">
        <v>97</v>
      </c>
      <c r="H116" s="180" t="s">
        <v>98</v>
      </c>
      <c r="I116" s="180" t="s">
        <v>99</v>
      </c>
      <c r="J116" s="180" t="s">
        <v>91</v>
      </c>
      <c r="K116" s="181" t="s">
        <v>100</v>
      </c>
      <c r="L116" s="182"/>
      <c r="M116" s="96" t="s">
        <v>1</v>
      </c>
      <c r="N116" s="97" t="s">
        <v>39</v>
      </c>
      <c r="O116" s="97" t="s">
        <v>101</v>
      </c>
      <c r="P116" s="97" t="s">
        <v>102</v>
      </c>
      <c r="Q116" s="97" t="s">
        <v>103</v>
      </c>
      <c r="R116" s="97" t="s">
        <v>104</v>
      </c>
      <c r="S116" s="97" t="s">
        <v>105</v>
      </c>
      <c r="T116" s="98" t="s">
        <v>106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107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P118+SUM(P119:P126)</f>
        <v>0</v>
      </c>
      <c r="Q117" s="100"/>
      <c r="R117" s="185">
        <f>R118+SUM(R119:R126)</f>
        <v>0</v>
      </c>
      <c r="S117" s="100"/>
      <c r="T117" s="186">
        <f>T118+SUM(T119:T126)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74</v>
      </c>
      <c r="AU117" s="13" t="s">
        <v>93</v>
      </c>
      <c r="BK117" s="187">
        <f>BK118+SUM(BK119:BK126)</f>
        <v>0</v>
      </c>
    </row>
    <row r="118" s="2" customFormat="1" ht="24.15" customHeight="1">
      <c r="A118" s="34"/>
      <c r="B118" s="35"/>
      <c r="C118" s="188" t="s">
        <v>83</v>
      </c>
      <c r="D118" s="188" t="s">
        <v>108</v>
      </c>
      <c r="E118" s="189" t="s">
        <v>109</v>
      </c>
      <c r="F118" s="190" t="s">
        <v>110</v>
      </c>
      <c r="G118" s="191" t="s">
        <v>111</v>
      </c>
      <c r="H118" s="192">
        <v>1</v>
      </c>
      <c r="I118" s="193"/>
      <c r="J118" s="194">
        <f>ROUND(I118*H118,2)</f>
        <v>0</v>
      </c>
      <c r="K118" s="190" t="s">
        <v>112</v>
      </c>
      <c r="L118" s="195"/>
      <c r="M118" s="196" t="s">
        <v>1</v>
      </c>
      <c r="N118" s="197" t="s">
        <v>40</v>
      </c>
      <c r="O118" s="87"/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0" t="s">
        <v>85</v>
      </c>
      <c r="AT118" s="200" t="s">
        <v>108</v>
      </c>
      <c r="AU118" s="200" t="s">
        <v>75</v>
      </c>
      <c r="AY118" s="13" t="s">
        <v>113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3" t="s">
        <v>83</v>
      </c>
      <c r="BK118" s="201">
        <f>ROUND(I118*H118,2)</f>
        <v>0</v>
      </c>
      <c r="BL118" s="13" t="s">
        <v>83</v>
      </c>
      <c r="BM118" s="200" t="s">
        <v>114</v>
      </c>
    </row>
    <row r="119" s="2" customFormat="1" ht="49.05" customHeight="1">
      <c r="A119" s="34"/>
      <c r="B119" s="35"/>
      <c r="C119" s="188" t="s">
        <v>85</v>
      </c>
      <c r="D119" s="188" t="s">
        <v>108</v>
      </c>
      <c r="E119" s="189" t="s">
        <v>115</v>
      </c>
      <c r="F119" s="190" t="s">
        <v>116</v>
      </c>
      <c r="G119" s="191" t="s">
        <v>111</v>
      </c>
      <c r="H119" s="192">
        <v>1</v>
      </c>
      <c r="I119" s="193"/>
      <c r="J119" s="194">
        <f>ROUND(I119*H119,2)</f>
        <v>0</v>
      </c>
      <c r="K119" s="190" t="s">
        <v>112</v>
      </c>
      <c r="L119" s="195"/>
      <c r="M119" s="196" t="s">
        <v>1</v>
      </c>
      <c r="N119" s="197" t="s">
        <v>40</v>
      </c>
      <c r="O119" s="87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0" t="s">
        <v>85</v>
      </c>
      <c r="AT119" s="200" t="s">
        <v>108</v>
      </c>
      <c r="AU119" s="200" t="s">
        <v>75</v>
      </c>
      <c r="AY119" s="13" t="s">
        <v>113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13" t="s">
        <v>83</v>
      </c>
      <c r="BK119" s="201">
        <f>ROUND(I119*H119,2)</f>
        <v>0</v>
      </c>
      <c r="BL119" s="13" t="s">
        <v>83</v>
      </c>
      <c r="BM119" s="200" t="s">
        <v>117</v>
      </c>
    </row>
    <row r="120" s="2" customFormat="1" ht="16.5" customHeight="1">
      <c r="A120" s="34"/>
      <c r="B120" s="35"/>
      <c r="C120" s="188" t="s">
        <v>118</v>
      </c>
      <c r="D120" s="188" t="s">
        <v>108</v>
      </c>
      <c r="E120" s="189" t="s">
        <v>119</v>
      </c>
      <c r="F120" s="190" t="s">
        <v>120</v>
      </c>
      <c r="G120" s="191" t="s">
        <v>111</v>
      </c>
      <c r="H120" s="192">
        <v>1</v>
      </c>
      <c r="I120" s="193"/>
      <c r="J120" s="194">
        <f>ROUND(I120*H120,2)</f>
        <v>0</v>
      </c>
      <c r="K120" s="190" t="s">
        <v>112</v>
      </c>
      <c r="L120" s="195"/>
      <c r="M120" s="196" t="s">
        <v>1</v>
      </c>
      <c r="N120" s="197" t="s">
        <v>40</v>
      </c>
      <c r="O120" s="87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0" t="s">
        <v>85</v>
      </c>
      <c r="AT120" s="200" t="s">
        <v>108</v>
      </c>
      <c r="AU120" s="200" t="s">
        <v>75</v>
      </c>
      <c r="AY120" s="13" t="s">
        <v>113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3" t="s">
        <v>83</v>
      </c>
      <c r="BK120" s="201">
        <f>ROUND(I120*H120,2)</f>
        <v>0</v>
      </c>
      <c r="BL120" s="13" t="s">
        <v>83</v>
      </c>
      <c r="BM120" s="200" t="s">
        <v>121</v>
      </c>
    </row>
    <row r="121" s="2" customFormat="1" ht="21.75" customHeight="1">
      <c r="A121" s="34"/>
      <c r="B121" s="35"/>
      <c r="C121" s="188" t="s">
        <v>122</v>
      </c>
      <c r="D121" s="188" t="s">
        <v>108</v>
      </c>
      <c r="E121" s="189" t="s">
        <v>123</v>
      </c>
      <c r="F121" s="190" t="s">
        <v>124</v>
      </c>
      <c r="G121" s="191" t="s">
        <v>111</v>
      </c>
      <c r="H121" s="192">
        <v>1</v>
      </c>
      <c r="I121" s="193"/>
      <c r="J121" s="194">
        <f>ROUND(I121*H121,2)</f>
        <v>0</v>
      </c>
      <c r="K121" s="190" t="s">
        <v>112</v>
      </c>
      <c r="L121" s="195"/>
      <c r="M121" s="196" t="s">
        <v>1</v>
      </c>
      <c r="N121" s="197" t="s">
        <v>40</v>
      </c>
      <c r="O121" s="87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0" t="s">
        <v>85</v>
      </c>
      <c r="AT121" s="200" t="s">
        <v>108</v>
      </c>
      <c r="AU121" s="200" t="s">
        <v>75</v>
      </c>
      <c r="AY121" s="13" t="s">
        <v>113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3" t="s">
        <v>83</v>
      </c>
      <c r="BK121" s="201">
        <f>ROUND(I121*H121,2)</f>
        <v>0</v>
      </c>
      <c r="BL121" s="13" t="s">
        <v>83</v>
      </c>
      <c r="BM121" s="200" t="s">
        <v>125</v>
      </c>
    </row>
    <row r="122" s="2" customFormat="1" ht="44.25" customHeight="1">
      <c r="A122" s="34"/>
      <c r="B122" s="35"/>
      <c r="C122" s="188" t="s">
        <v>126</v>
      </c>
      <c r="D122" s="188" t="s">
        <v>108</v>
      </c>
      <c r="E122" s="189" t="s">
        <v>127</v>
      </c>
      <c r="F122" s="190" t="s">
        <v>128</v>
      </c>
      <c r="G122" s="191" t="s">
        <v>111</v>
      </c>
      <c r="H122" s="192">
        <v>1</v>
      </c>
      <c r="I122" s="193"/>
      <c r="J122" s="194">
        <f>ROUND(I122*H122,2)</f>
        <v>0</v>
      </c>
      <c r="K122" s="190" t="s">
        <v>112</v>
      </c>
      <c r="L122" s="195"/>
      <c r="M122" s="196" t="s">
        <v>1</v>
      </c>
      <c r="N122" s="197" t="s">
        <v>40</v>
      </c>
      <c r="O122" s="87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0" t="s">
        <v>85</v>
      </c>
      <c r="AT122" s="200" t="s">
        <v>108</v>
      </c>
      <c r="AU122" s="200" t="s">
        <v>75</v>
      </c>
      <c r="AY122" s="13" t="s">
        <v>113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3" t="s">
        <v>83</v>
      </c>
      <c r="BK122" s="201">
        <f>ROUND(I122*H122,2)</f>
        <v>0</v>
      </c>
      <c r="BL122" s="13" t="s">
        <v>83</v>
      </c>
      <c r="BM122" s="200" t="s">
        <v>129</v>
      </c>
    </row>
    <row r="123" s="2" customFormat="1" ht="49.05" customHeight="1">
      <c r="A123" s="34"/>
      <c r="B123" s="35"/>
      <c r="C123" s="188" t="s">
        <v>130</v>
      </c>
      <c r="D123" s="188" t="s">
        <v>108</v>
      </c>
      <c r="E123" s="189" t="s">
        <v>131</v>
      </c>
      <c r="F123" s="190" t="s">
        <v>132</v>
      </c>
      <c r="G123" s="191" t="s">
        <v>111</v>
      </c>
      <c r="H123" s="192">
        <v>1</v>
      </c>
      <c r="I123" s="193"/>
      <c r="J123" s="194">
        <f>ROUND(I123*H123,2)</f>
        <v>0</v>
      </c>
      <c r="K123" s="190" t="s">
        <v>112</v>
      </c>
      <c r="L123" s="195"/>
      <c r="M123" s="196" t="s">
        <v>1</v>
      </c>
      <c r="N123" s="197" t="s">
        <v>40</v>
      </c>
      <c r="O123" s="87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0" t="s">
        <v>85</v>
      </c>
      <c r="AT123" s="200" t="s">
        <v>108</v>
      </c>
      <c r="AU123" s="200" t="s">
        <v>75</v>
      </c>
      <c r="AY123" s="13" t="s">
        <v>113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3" t="s">
        <v>83</v>
      </c>
      <c r="BK123" s="201">
        <f>ROUND(I123*H123,2)</f>
        <v>0</v>
      </c>
      <c r="BL123" s="13" t="s">
        <v>83</v>
      </c>
      <c r="BM123" s="200" t="s">
        <v>133</v>
      </c>
    </row>
    <row r="124" s="2" customFormat="1" ht="24.15" customHeight="1">
      <c r="A124" s="34"/>
      <c r="B124" s="35"/>
      <c r="C124" s="188" t="s">
        <v>134</v>
      </c>
      <c r="D124" s="188" t="s">
        <v>108</v>
      </c>
      <c r="E124" s="189" t="s">
        <v>135</v>
      </c>
      <c r="F124" s="190" t="s">
        <v>136</v>
      </c>
      <c r="G124" s="191" t="s">
        <v>111</v>
      </c>
      <c r="H124" s="192">
        <v>1</v>
      </c>
      <c r="I124" s="193"/>
      <c r="J124" s="194">
        <f>ROUND(I124*H124,2)</f>
        <v>0</v>
      </c>
      <c r="K124" s="190" t="s">
        <v>112</v>
      </c>
      <c r="L124" s="195"/>
      <c r="M124" s="196" t="s">
        <v>1</v>
      </c>
      <c r="N124" s="197" t="s">
        <v>40</v>
      </c>
      <c r="O124" s="87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85</v>
      </c>
      <c r="AT124" s="200" t="s">
        <v>108</v>
      </c>
      <c r="AU124" s="200" t="s">
        <v>75</v>
      </c>
      <c r="AY124" s="13" t="s">
        <v>113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3" t="s">
        <v>83</v>
      </c>
      <c r="BK124" s="201">
        <f>ROUND(I124*H124,2)</f>
        <v>0</v>
      </c>
      <c r="BL124" s="13" t="s">
        <v>83</v>
      </c>
      <c r="BM124" s="200" t="s">
        <v>137</v>
      </c>
    </row>
    <row r="125" s="2" customFormat="1" ht="37.8" customHeight="1">
      <c r="A125" s="34"/>
      <c r="B125" s="35"/>
      <c r="C125" s="188" t="s">
        <v>138</v>
      </c>
      <c r="D125" s="188" t="s">
        <v>108</v>
      </c>
      <c r="E125" s="189" t="s">
        <v>139</v>
      </c>
      <c r="F125" s="190" t="s">
        <v>140</v>
      </c>
      <c r="G125" s="191" t="s">
        <v>111</v>
      </c>
      <c r="H125" s="192">
        <v>1</v>
      </c>
      <c r="I125" s="193"/>
      <c r="J125" s="194">
        <f>ROUND(I125*H125,2)</f>
        <v>0</v>
      </c>
      <c r="K125" s="190" t="s">
        <v>112</v>
      </c>
      <c r="L125" s="195"/>
      <c r="M125" s="196" t="s">
        <v>1</v>
      </c>
      <c r="N125" s="197" t="s">
        <v>40</v>
      </c>
      <c r="O125" s="87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85</v>
      </c>
      <c r="AT125" s="200" t="s">
        <v>108</v>
      </c>
      <c r="AU125" s="200" t="s">
        <v>75</v>
      </c>
      <c r="AY125" s="13" t="s">
        <v>113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3" t="s">
        <v>83</v>
      </c>
      <c r="BK125" s="201">
        <f>ROUND(I125*H125,2)</f>
        <v>0</v>
      </c>
      <c r="BL125" s="13" t="s">
        <v>83</v>
      </c>
      <c r="BM125" s="200" t="s">
        <v>141</v>
      </c>
    </row>
    <row r="126" s="11" customFormat="1" ht="25.92" customHeight="1">
      <c r="A126" s="11"/>
      <c r="B126" s="202"/>
      <c r="C126" s="203"/>
      <c r="D126" s="204" t="s">
        <v>74</v>
      </c>
      <c r="E126" s="205" t="s">
        <v>142</v>
      </c>
      <c r="F126" s="205" t="s">
        <v>143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SUM(P127:P132)</f>
        <v>0</v>
      </c>
      <c r="Q126" s="210"/>
      <c r="R126" s="211">
        <f>SUM(R127:R132)</f>
        <v>0</v>
      </c>
      <c r="S126" s="210"/>
      <c r="T126" s="212">
        <f>SUM(T127:T132)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3" t="s">
        <v>122</v>
      </c>
      <c r="AT126" s="214" t="s">
        <v>74</v>
      </c>
      <c r="AU126" s="214" t="s">
        <v>75</v>
      </c>
      <c r="AY126" s="213" t="s">
        <v>113</v>
      </c>
      <c r="BK126" s="215">
        <f>SUM(BK127:BK132)</f>
        <v>0</v>
      </c>
    </row>
    <row r="127" s="2" customFormat="1" ht="16.5" customHeight="1">
      <c r="A127" s="34"/>
      <c r="B127" s="35"/>
      <c r="C127" s="216" t="s">
        <v>144</v>
      </c>
      <c r="D127" s="216" t="s">
        <v>145</v>
      </c>
      <c r="E127" s="217" t="s">
        <v>146</v>
      </c>
      <c r="F127" s="218" t="s">
        <v>147</v>
      </c>
      <c r="G127" s="219" t="s">
        <v>148</v>
      </c>
      <c r="H127" s="220">
        <v>32</v>
      </c>
      <c r="I127" s="221"/>
      <c r="J127" s="222">
        <f>ROUND(I127*H127,2)</f>
        <v>0</v>
      </c>
      <c r="K127" s="218" t="s">
        <v>112</v>
      </c>
      <c r="L127" s="40"/>
      <c r="M127" s="223" t="s">
        <v>1</v>
      </c>
      <c r="N127" s="224" t="s">
        <v>40</v>
      </c>
      <c r="O127" s="87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83</v>
      </c>
      <c r="AT127" s="200" t="s">
        <v>145</v>
      </c>
      <c r="AU127" s="200" t="s">
        <v>83</v>
      </c>
      <c r="AY127" s="13" t="s">
        <v>113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3" t="s">
        <v>83</v>
      </c>
      <c r="BK127" s="201">
        <f>ROUND(I127*H127,2)</f>
        <v>0</v>
      </c>
      <c r="BL127" s="13" t="s">
        <v>83</v>
      </c>
      <c r="BM127" s="200" t="s">
        <v>149</v>
      </c>
    </row>
    <row r="128" s="2" customFormat="1" ht="24.15" customHeight="1">
      <c r="A128" s="34"/>
      <c r="B128" s="35"/>
      <c r="C128" s="216" t="s">
        <v>150</v>
      </c>
      <c r="D128" s="216" t="s">
        <v>145</v>
      </c>
      <c r="E128" s="217" t="s">
        <v>151</v>
      </c>
      <c r="F128" s="218" t="s">
        <v>152</v>
      </c>
      <c r="G128" s="219" t="s">
        <v>111</v>
      </c>
      <c r="H128" s="220">
        <v>1</v>
      </c>
      <c r="I128" s="221"/>
      <c r="J128" s="222">
        <f>ROUND(I128*H128,2)</f>
        <v>0</v>
      </c>
      <c r="K128" s="218" t="s">
        <v>112</v>
      </c>
      <c r="L128" s="40"/>
      <c r="M128" s="223" t="s">
        <v>1</v>
      </c>
      <c r="N128" s="224" t="s">
        <v>40</v>
      </c>
      <c r="O128" s="87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83</v>
      </c>
      <c r="AT128" s="200" t="s">
        <v>145</v>
      </c>
      <c r="AU128" s="200" t="s">
        <v>83</v>
      </c>
      <c r="AY128" s="13" t="s">
        <v>113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3" t="s">
        <v>83</v>
      </c>
      <c r="BK128" s="201">
        <f>ROUND(I128*H128,2)</f>
        <v>0</v>
      </c>
      <c r="BL128" s="13" t="s">
        <v>83</v>
      </c>
      <c r="BM128" s="200" t="s">
        <v>153</v>
      </c>
    </row>
    <row r="129" s="2" customFormat="1" ht="24.15" customHeight="1">
      <c r="A129" s="34"/>
      <c r="B129" s="35"/>
      <c r="C129" s="216" t="s">
        <v>154</v>
      </c>
      <c r="D129" s="216" t="s">
        <v>145</v>
      </c>
      <c r="E129" s="217" t="s">
        <v>155</v>
      </c>
      <c r="F129" s="218" t="s">
        <v>156</v>
      </c>
      <c r="G129" s="219" t="s">
        <v>111</v>
      </c>
      <c r="H129" s="220">
        <v>1</v>
      </c>
      <c r="I129" s="221"/>
      <c r="J129" s="222">
        <f>ROUND(I129*H129,2)</f>
        <v>0</v>
      </c>
      <c r="K129" s="218" t="s">
        <v>112</v>
      </c>
      <c r="L129" s="40"/>
      <c r="M129" s="223" t="s">
        <v>1</v>
      </c>
      <c r="N129" s="224" t="s">
        <v>40</v>
      </c>
      <c r="O129" s="87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83</v>
      </c>
      <c r="AT129" s="200" t="s">
        <v>145</v>
      </c>
      <c r="AU129" s="200" t="s">
        <v>83</v>
      </c>
      <c r="AY129" s="13" t="s">
        <v>113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3" t="s">
        <v>83</v>
      </c>
      <c r="BK129" s="201">
        <f>ROUND(I129*H129,2)</f>
        <v>0</v>
      </c>
      <c r="BL129" s="13" t="s">
        <v>83</v>
      </c>
      <c r="BM129" s="200" t="s">
        <v>157</v>
      </c>
    </row>
    <row r="130" s="2" customFormat="1" ht="24.15" customHeight="1">
      <c r="A130" s="34"/>
      <c r="B130" s="35"/>
      <c r="C130" s="216" t="s">
        <v>8</v>
      </c>
      <c r="D130" s="216" t="s">
        <v>145</v>
      </c>
      <c r="E130" s="217" t="s">
        <v>158</v>
      </c>
      <c r="F130" s="218" t="s">
        <v>159</v>
      </c>
      <c r="G130" s="219" t="s">
        <v>111</v>
      </c>
      <c r="H130" s="220">
        <v>1</v>
      </c>
      <c r="I130" s="221"/>
      <c r="J130" s="222">
        <f>ROUND(I130*H130,2)</f>
        <v>0</v>
      </c>
      <c r="K130" s="218" t="s">
        <v>112</v>
      </c>
      <c r="L130" s="40"/>
      <c r="M130" s="223" t="s">
        <v>1</v>
      </c>
      <c r="N130" s="224" t="s">
        <v>40</v>
      </c>
      <c r="O130" s="87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83</v>
      </c>
      <c r="AT130" s="200" t="s">
        <v>145</v>
      </c>
      <c r="AU130" s="200" t="s">
        <v>83</v>
      </c>
      <c r="AY130" s="13" t="s">
        <v>113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3" t="s">
        <v>83</v>
      </c>
      <c r="BK130" s="201">
        <f>ROUND(I130*H130,2)</f>
        <v>0</v>
      </c>
      <c r="BL130" s="13" t="s">
        <v>83</v>
      </c>
      <c r="BM130" s="200" t="s">
        <v>160</v>
      </c>
    </row>
    <row r="131" s="2" customFormat="1" ht="16.5" customHeight="1">
      <c r="A131" s="34"/>
      <c r="B131" s="35"/>
      <c r="C131" s="216" t="s">
        <v>161</v>
      </c>
      <c r="D131" s="216" t="s">
        <v>145</v>
      </c>
      <c r="E131" s="217" t="s">
        <v>162</v>
      </c>
      <c r="F131" s="218" t="s">
        <v>163</v>
      </c>
      <c r="G131" s="219" t="s">
        <v>111</v>
      </c>
      <c r="H131" s="220">
        <v>1</v>
      </c>
      <c r="I131" s="221"/>
      <c r="J131" s="222">
        <f>ROUND(I131*H131,2)</f>
        <v>0</v>
      </c>
      <c r="K131" s="218" t="s">
        <v>112</v>
      </c>
      <c r="L131" s="40"/>
      <c r="M131" s="223" t="s">
        <v>1</v>
      </c>
      <c r="N131" s="224" t="s">
        <v>40</v>
      </c>
      <c r="O131" s="87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83</v>
      </c>
      <c r="AT131" s="200" t="s">
        <v>145</v>
      </c>
      <c r="AU131" s="200" t="s">
        <v>83</v>
      </c>
      <c r="AY131" s="13" t="s">
        <v>113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3" t="s">
        <v>83</v>
      </c>
      <c r="BK131" s="201">
        <f>ROUND(I131*H131,2)</f>
        <v>0</v>
      </c>
      <c r="BL131" s="13" t="s">
        <v>83</v>
      </c>
      <c r="BM131" s="200" t="s">
        <v>164</v>
      </c>
    </row>
    <row r="132" s="2" customFormat="1" ht="16.5" customHeight="1">
      <c r="A132" s="34"/>
      <c r="B132" s="35"/>
      <c r="C132" s="216" t="s">
        <v>165</v>
      </c>
      <c r="D132" s="216" t="s">
        <v>145</v>
      </c>
      <c r="E132" s="217" t="s">
        <v>166</v>
      </c>
      <c r="F132" s="218" t="s">
        <v>167</v>
      </c>
      <c r="G132" s="219" t="s">
        <v>111</v>
      </c>
      <c r="H132" s="220">
        <v>1</v>
      </c>
      <c r="I132" s="221"/>
      <c r="J132" s="222">
        <f>ROUND(I132*H132,2)</f>
        <v>0</v>
      </c>
      <c r="K132" s="218" t="s">
        <v>112</v>
      </c>
      <c r="L132" s="40"/>
      <c r="M132" s="225" t="s">
        <v>1</v>
      </c>
      <c r="N132" s="226" t="s">
        <v>40</v>
      </c>
      <c r="O132" s="227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0" t="s">
        <v>83</v>
      </c>
      <c r="AT132" s="200" t="s">
        <v>145</v>
      </c>
      <c r="AU132" s="200" t="s">
        <v>83</v>
      </c>
      <c r="AY132" s="13" t="s">
        <v>113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3" t="s">
        <v>83</v>
      </c>
      <c r="BK132" s="201">
        <f>ROUND(I132*H132,2)</f>
        <v>0</v>
      </c>
      <c r="BL132" s="13" t="s">
        <v>83</v>
      </c>
      <c r="BM132" s="200" t="s">
        <v>168</v>
      </c>
    </row>
    <row r="133" s="2" customFormat="1" ht="6.96" customHeight="1">
      <c r="A133" s="34"/>
      <c r="B133" s="62"/>
      <c r="C133" s="63"/>
      <c r="D133" s="63"/>
      <c r="E133" s="63"/>
      <c r="F133" s="63"/>
      <c r="G133" s="63"/>
      <c r="H133" s="63"/>
      <c r="I133" s="63"/>
      <c r="J133" s="63"/>
      <c r="K133" s="63"/>
      <c r="L133" s="40"/>
      <c r="M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</sheetData>
  <sheetProtection sheet="1" autoFilter="0" formatColumns="0" formatRows="0" objects="1" scenarios="1" spinCount="100000" saltValue="dBcgvKpeesinPGhfeQhUcvWEXrIpLGMteGKhfkDfDSNAOBD2pLny40OoR42RwOpVwMkZwSHWe0JNUQkGE5d4Sw==" hashValue="MH+bnx46hVTihf87yQ0R0YaXkmzAilbJy2KlXh5j2OkdCCuvZPKIscdSz12FXTtWDdK8ZWFjCygUIJ6nvljOPg==" algorithmName="SHA-512" password="CC35"/>
  <autoFilter ref="C116:K13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2024-07-12T10:36:27Z</dcterms:created>
  <dcterms:modified xsi:type="dcterms:W3CDTF">2024-07-12T10:36:30Z</dcterms:modified>
</cp:coreProperties>
</file>